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" yWindow="45" windowWidth="14265" windowHeight="1276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4" i="96"/>
  <c r="Q26" i="96"/>
  <c r="A14" i="100"/>
  <c r="A9" i="100"/>
  <c r="D19" i="100"/>
  <c r="D21" i="100" s="1"/>
  <c r="D20" i="100"/>
</calcChain>
</file>

<file path=xl/sharedStrings.xml><?xml version="1.0" encoding="utf-8"?>
<sst xmlns="http://schemas.openxmlformats.org/spreadsheetml/2006/main" count="175" uniqueCount="103">
  <si>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</si>
  <si>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</si>
  <si>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</si>
  <si>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</si>
  <si>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</si>
  <si>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</si>
  <si>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</si>
  <si>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</si>
  <si>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</si>
  <si>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</si>
  <si>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</si>
  <si>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</si>
  <si>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</si>
  <si>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</si>
  <si>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</si>
  <si>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</si>
  <si>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</si>
  <si>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</si>
  <si>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</si>
  <si>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</si>
  <si>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</si>
  <si>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</si>
  <si>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</si>
  <si>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</si>
  <si>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</si>
  <si>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</si>
  <si>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</si>
  <si>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</si>
  <si>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</si>
  <si>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</si>
  <si>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</si>
  <si>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</si>
  <si>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</si>
  <si>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</si>
  <si>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</si>
  <si>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</si>
  <si>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</si>
  <si>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</si>
  <si>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</si>
  <si>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</si>
  <si>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</si>
  <si>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</si>
  <si>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</si>
  <si>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</si>
  <si>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</si>
  <si>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</si>
  <si>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</si>
  <si>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</si>
  <si>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</si>
  <si>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</si>
  <si>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</si>
  <si>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</si>
  <si>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</si>
  <si>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</si>
  <si>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</si>
  <si>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</si>
  <si>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</si>
  <si>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</si>
  <si>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</si>
  <si>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</si>
  <si>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</si>
  <si>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</si>
  <si>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</si>
  <si>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</si>
  <si>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</si>
  <si>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40</t>
  </si>
  <si>
    <t>П3-10</t>
  </si>
  <si>
    <t>Наименование инвестиционного проекта: Разработка проектно-сметной документации по строительству ВЛ 35 кВ  ПС Саясан - ПС Ведено (Л-50) с переводом на номинальное напряжение</t>
  </si>
  <si>
    <t>Идентификатор инвестиционного проекта:  K_Che352</t>
  </si>
  <si>
    <t>УНЦ ячейки выключателя НУ 6-35 кВ</t>
  </si>
  <si>
    <t>Номинальный ток, А: 2000
Номинальный ток отключения, кА: 25</t>
  </si>
  <si>
    <t xml:space="preserve"> 1 ячейка</t>
  </si>
  <si>
    <t>В2-05-1</t>
  </si>
  <si>
    <t>Номинальный ток, А: 2000 Номинальный ток отключения, кА: 25</t>
  </si>
  <si>
    <t>УНЦ подготовки и устройства территории ПС (ЗПС)</t>
  </si>
  <si>
    <t>Регион: Республика Дагестан, Карачаево-Черкесская Республика, Кабардино-Балкарская Республика, Чеченская Республика, Республика Северная Осетия-Алания</t>
  </si>
  <si>
    <t xml:space="preserve"> 1 м2</t>
  </si>
  <si>
    <t>Б1-16</t>
  </si>
  <si>
    <t>Затраты на проектно-изыскательские работы для отдельных элементов электрических сетей</t>
  </si>
  <si>
    <t>Затраты по УНЦ, млн. руб.: от 1,1 до 5,9</t>
  </si>
  <si>
    <t xml:space="preserve"> 1 объект</t>
  </si>
  <si>
    <t>П6-06</t>
  </si>
  <si>
    <t>Год раскрытия информации:  2022</t>
  </si>
  <si>
    <t xml:space="preserve">Идентификатор инвестиционного проекта:  </t>
  </si>
  <si>
    <t>K_Che352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</si>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</sst>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67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68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4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4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4" customFormat="1" ht="105" x14ac:dyDescent="0.25">
      <c r="A19" s="74"/>
      <c r="B19" s="74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57</v>
      </c>
      <c r="I19" s="62" t="s">
        <v>13</v>
      </c>
      <c r="J19" s="74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57</v>
      </c>
      <c r="Q19" s="61" t="s">
        <v>13</v>
      </c>
      <c r="R19" s="62" t="s">
        <v>58</v>
      </c>
      <c r="S19" s="62" t="s">
        <v>59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3">
        <v>16</v>
      </c>
      <c r="Q20" s="64">
        <v>17</v>
      </c>
    </row>
    <row r="21" spans="1:19" s="54" customFormat="1" ht="60" x14ac:dyDescent="0.25">
      <c r="A21" s="55">
        <v>1</v>
      </c>
      <c r="B21" s="55" t="s">
        <v>69</v>
      </c>
      <c r="C21" s="56">
        <v>35</v>
      </c>
      <c r="D21" s="55" t="s">
        <v>70</v>
      </c>
      <c r="E21" s="57">
        <v>2</v>
      </c>
      <c r="F21" s="55" t="s">
        <v>71</v>
      </c>
      <c r="G21" s="55" t="s">
        <v>72</v>
      </c>
      <c r="H21" s="58">
        <v>9040</v>
      </c>
      <c r="I21" s="58">
        <v>19164.8</v>
      </c>
      <c r="J21" s="56" t="s">
        <v>69</v>
      </c>
      <c r="K21" s="55">
        <v>35</v>
      </c>
      <c r="L21" s="57" t="s">
        <v>70</v>
      </c>
      <c r="M21" s="55">
        <v>2</v>
      </c>
      <c r="N21" s="55" t="s">
        <v>71</v>
      </c>
      <c r="O21" s="58" t="s">
        <v>72</v>
      </c>
      <c r="P21" s="59">
        <v>9040</v>
      </c>
      <c r="Q21" s="60">
        <v>19164.8</v>
      </c>
      <c r="R21" s="54">
        <v>1.06</v>
      </c>
      <c r="S21" s="54" t="s">
        <v>73</v>
      </c>
    </row>
    <row r="22" spans="1:19" s="54" customFormat="1" ht="135" x14ac:dyDescent="0.25">
      <c r="A22" s="55">
        <v>2</v>
      </c>
      <c r="B22" s="55" t="s">
        <v>74</v>
      </c>
      <c r="C22" s="56" t="s">
        <v>19</v>
      </c>
      <c r="D22" s="55" t="s">
        <v>75</v>
      </c>
      <c r="E22" s="57">
        <v>334</v>
      </c>
      <c r="F22" s="55" t="s">
        <v>76</v>
      </c>
      <c r="G22" s="55" t="s">
        <v>77</v>
      </c>
      <c r="H22" s="58">
        <v>5.09</v>
      </c>
      <c r="I22" s="58">
        <v>1700.06</v>
      </c>
      <c r="J22" s="56" t="s">
        <v>74</v>
      </c>
      <c r="K22" s="55" t="s">
        <v>19</v>
      </c>
      <c r="L22" s="57" t="s">
        <v>75</v>
      </c>
      <c r="M22" s="55">
        <v>334</v>
      </c>
      <c r="N22" s="55" t="s">
        <v>76</v>
      </c>
      <c r="O22" s="58" t="s">
        <v>77</v>
      </c>
      <c r="P22" s="59">
        <v>5.09</v>
      </c>
      <c r="Q22" s="60">
        <v>1700.06</v>
      </c>
      <c r="R22" s="54">
        <v>1</v>
      </c>
      <c r="S22" s="54" t="s">
        <v>75</v>
      </c>
    </row>
    <row r="23" spans="1:19" s="54" customFormat="1" ht="135" x14ac:dyDescent="0.25">
      <c r="A23" s="55">
        <v>3</v>
      </c>
      <c r="B23" s="55" t="s">
        <v>78</v>
      </c>
      <c r="C23" s="56" t="s">
        <v>19</v>
      </c>
      <c r="D23" s="55" t="s">
        <v>79</v>
      </c>
      <c r="E23" s="57">
        <v>1</v>
      </c>
      <c r="F23" s="55" t="s">
        <v>80</v>
      </c>
      <c r="G23" s="55" t="s">
        <v>81</v>
      </c>
      <c r="H23" s="58">
        <v>300</v>
      </c>
      <c r="I23" s="58">
        <v>300</v>
      </c>
      <c r="J23" s="56" t="s">
        <v>78</v>
      </c>
      <c r="K23" s="55" t="s">
        <v>19</v>
      </c>
      <c r="L23" s="57" t="s">
        <v>79</v>
      </c>
      <c r="M23" s="55">
        <v>1</v>
      </c>
      <c r="N23" s="55" t="s">
        <v>80</v>
      </c>
      <c r="O23" s="58" t="s">
        <v>81</v>
      </c>
      <c r="P23" s="59">
        <v>300</v>
      </c>
      <c r="Q23" s="65">
        <v>300</v>
      </c>
      <c r="R23" s="54">
        <v>1</v>
      </c>
      <c r="S23" s="54" t="s">
        <v>79</v>
      </c>
    </row>
    <row r="24" spans="1:19" s="54" customFormat="1" ht="75" x14ac:dyDescent="0.25">
      <c r="A24" s="55" t="s">
        <v>62</v>
      </c>
      <c r="B24" s="55" t="s">
        <v>63</v>
      </c>
      <c r="C24" s="56" t="s">
        <v>64</v>
      </c>
      <c r="D24" s="55" t="s">
        <v>64</v>
      </c>
      <c r="E24" s="57" t="s">
        <v>64</v>
      </c>
      <c r="F24" s="55" t="s">
        <v>64</v>
      </c>
      <c r="G24" s="55" t="s">
        <v>64</v>
      </c>
      <c r="H24" s="58"/>
      <c r="I24" s="58">
        <v>300</v>
      </c>
      <c r="J24" s="56" t="s">
        <v>63</v>
      </c>
      <c r="K24" s="55" t="s">
        <v>64</v>
      </c>
      <c r="L24" s="57" t="s">
        <v>64</v>
      </c>
      <c r="M24" s="55" t="s">
        <v>64</v>
      </c>
      <c r="N24" s="55" t="s">
        <v>64</v>
      </c>
      <c r="O24" s="58" t="s">
        <v>64</v>
      </c>
      <c r="P24" s="59"/>
      <c r="Q24" s="65">
        <f>Q23</f>
        <v>300</v>
      </c>
      <c r="R24" s="54" t="s">
        <v>64</v>
      </c>
      <c r="S24" s="54" t="s">
        <v>64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65</v>
      </c>
      <c r="E25" s="57">
        <v>1</v>
      </c>
      <c r="F25" s="55" t="s">
        <v>61</v>
      </c>
      <c r="G25" s="55" t="s">
        <v>66</v>
      </c>
      <c r="H25" s="58">
        <v>19153.2</v>
      </c>
      <c r="I25" s="58">
        <v>19153.2</v>
      </c>
      <c r="J25" s="56" t="s">
        <v>60</v>
      </c>
      <c r="K25" s="55">
        <v>35</v>
      </c>
      <c r="L25" s="57" t="s">
        <v>65</v>
      </c>
      <c r="M25" s="55">
        <v>1</v>
      </c>
      <c r="N25" s="55" t="s">
        <v>61</v>
      </c>
      <c r="O25" s="58" t="s">
        <v>66</v>
      </c>
      <c r="P25" s="59">
        <v>19153.2</v>
      </c>
      <c r="Q25" s="60">
        <v>19153.2</v>
      </c>
      <c r="R25" s="54">
        <v>1</v>
      </c>
      <c r="S25" s="54" t="s">
        <v>65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19153.2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0">
        <f>Q25</f>
        <v>19153.2</v>
      </c>
      <c r="R26" s="54" t="s">
        <v>64</v>
      </c>
      <c r="S26" s="54" t="s">
        <v>64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zoomScale="70" zoomScaleNormal="70" zoomScaleSheetLayoutView="70" workbookViewId="0">
      <selection activeCell="A15" sqref="A15:P1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строительству ВЛ 35 кВ  ПС Саясан - ПС Ведено (Л-50) с переводом на номинальное напряжение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83</v>
      </c>
      <c r="B10" s="70"/>
      <c r="C10" s="70"/>
      <c r="D10" s="89" t="s">
        <v>84</v>
      </c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7" ht="22.5" customHeight="1" x14ac:dyDescent="0.25">
      <c r="A11" s="75" t="s">
        <v>85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19153.2</v>
      </c>
      <c r="D19" s="20">
        <f>т4!Q25</f>
        <v>19153.2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3830.6400000000003</v>
      </c>
      <c r="D20" s="21">
        <f>D19*20%</f>
        <v>3830.6400000000003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0">
        <v>22983.84</v>
      </c>
      <c r="D21" s="21">
        <f>D19+D20</f>
        <v>22983.84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28150.259002093389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29430.292271017206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90">
        <v>105.10035646544816</v>
      </c>
      <c r="K22" s="66">
        <v>104.90017622301767</v>
      </c>
      <c r="L22" s="91">
        <v>104.70002730372529</v>
      </c>
      <c r="M22" s="91">
        <v>104.70002730372529</v>
      </c>
      <c r="N22" s="91">
        <v>104.70002730372529</v>
      </c>
      <c r="O22" s="91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22983.84</v>
      </c>
      <c r="D24" s="91">
        <f>D21-D23</f>
        <v>22983.84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8513.0000048205129</v>
      </c>
      <c r="D25" s="91">
        <f>SUM(D26:D36)</f>
        <v>17409.995999999999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2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2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2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2" t="s">
        <v>89</v>
      </c>
      <c r="C29" s="20">
        <v>8513.0000048205129</v>
      </c>
      <c r="D29" s="20">
        <f>VLOOKUP($D$10,'[1]Формат ИПР'!$D:$DG,72,0)*1000</f>
        <v>1887.84861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2" t="s">
        <v>90</v>
      </c>
      <c r="C30" s="20">
        <v>0</v>
      </c>
      <c r="D30" s="20">
        <f>VLOOKUP($D$10,'[1]Формат ИПР'!$D:$DG,74,0)*1000</f>
        <v>15522.14739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2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2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2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2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2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2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6"/>
      <c r="D37" s="86"/>
      <c r="E37" s="87"/>
      <c r="F37" s="87"/>
      <c r="G37" s="87"/>
    </row>
    <row r="38" spans="1:16" ht="18" x14ac:dyDescent="0.25">
      <c r="A38" s="88" t="s">
        <v>37</v>
      </c>
      <c r="B38" s="88"/>
      <c r="C38" s="88"/>
      <c r="D38" s="88"/>
      <c r="E38" s="88"/>
      <c r="F38" s="88"/>
      <c r="G38" s="88"/>
    </row>
    <row r="39" spans="1:16" x14ac:dyDescent="0.25">
      <c r="A39" s="82" t="s">
        <v>38</v>
      </c>
      <c r="B39" s="82"/>
      <c r="C39" s="82"/>
      <c r="D39" s="82"/>
      <c r="E39" s="82"/>
      <c r="F39" s="82"/>
      <c r="G39" s="82"/>
    </row>
    <row r="40" spans="1:16" x14ac:dyDescent="0.25">
      <c r="A40" s="82" t="s">
        <v>39</v>
      </c>
      <c r="B40" s="82"/>
      <c r="C40" s="82"/>
      <c r="D40" s="82"/>
      <c r="E40" s="82"/>
      <c r="F40" s="82"/>
      <c r="G40" s="82"/>
      <c r="H40" s="25" t="s">
        <v>14</v>
      </c>
    </row>
    <row r="41" spans="1:16" x14ac:dyDescent="0.25">
      <c r="A41" s="82" t="s">
        <v>40</v>
      </c>
      <c r="B41" s="82"/>
      <c r="C41" s="82"/>
      <c r="D41" s="82"/>
      <c r="E41" s="82"/>
      <c r="F41" s="82"/>
      <c r="G41" s="82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2"/>
      <c r="B42" s="82"/>
      <c r="C42" s="82"/>
      <c r="D42" s="82"/>
      <c r="E42" s="82"/>
      <c r="F42" s="82"/>
      <c r="G42" s="82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8" t="s">
        <v>41</v>
      </c>
      <c r="B43" s="78"/>
      <c r="C43" s="78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8" t="s">
        <v>30</v>
      </c>
      <c r="B46" s="78"/>
      <c r="C46" s="78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5:P15"/>
    <mergeCell ref="A10:C10"/>
    <mergeCell ref="F20:O20"/>
    <mergeCell ref="A42:G42"/>
    <mergeCell ref="C37:D37"/>
    <mergeCell ref="E37:G37"/>
    <mergeCell ref="A38:G38"/>
    <mergeCell ref="A39:G39"/>
    <mergeCell ref="A40:G4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2022-03-29T09:13:56Z</dcterms:modified>
</cp:coreProperties>
</file>